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70" windowHeight="9990" activeTab="0"/>
  </bookViews>
  <sheets>
    <sheet name="Прилож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<sst xmlns="http://schemas.openxmlformats.org/spreadsheetml/2006/main" count="124" uniqueCount="79">
  <si>
    <t>Раздел</t>
  </si>
  <si>
    <t>Всего</t>
  </si>
  <si>
    <t>Наименование</t>
  </si>
  <si>
    <t>Подпрограмма "Развитие социальной сферы в Кузьмино-Отвержском сельском поселении в 2014-2020г.г.</t>
  </si>
  <si>
    <t>подраздел</t>
  </si>
  <si>
    <t>01</t>
  </si>
  <si>
    <t>Подпрограмма "Повышения уровня благоустройства на территории Кузьмино-Отвержского сельского поселения в 2014-2020 г.г.</t>
  </si>
  <si>
    <t>Реализация направления расходов основного мероприятия "Уличное освещение территорий населенных пунктов сельского поселения"(Закупка товаров,работ и услуг для государственны(муниципальных) нужд)</t>
  </si>
  <si>
    <t>05</t>
  </si>
  <si>
    <t>03</t>
  </si>
  <si>
    <t>Реализация направления расходов основного мероприятия "Организация и содержание мест захоронения, памятников"(Закупка товаров,работ и услуг для государственны(муниципальных) нужд)</t>
  </si>
  <si>
    <t>02</t>
  </si>
  <si>
    <t>Реализация направления расходов основного мероприятия "Озеленение, благоустройство территрии населенных пунктов сельского поселения"(Закупка товаров,работ и услуг для государственны(муниципальных) нужд)</t>
  </si>
  <si>
    <t>Реализация направления расходов основного мероприятия "Проведение мероприятий по благоустройству Кузьмино-Отвержского сельского поселения"(Закупка товаров,работ и услуг для государственны(муниципальных) нужд)</t>
  </si>
  <si>
    <t>04</t>
  </si>
  <si>
    <t>Развитие культуры сельского поселения Кузьмино-Отвержский сельсовет в рамках подпрограммы "Развитие социальной сферы в Кузьмино-Отвержском сельском поселении в 2014-2020г.г."(Предоставление субсидий бюджетным, автономным
учреждениям и иным некоммерческим организациям)</t>
  </si>
  <si>
    <t>08</t>
  </si>
  <si>
    <t>Развитие физической культуры на территории сельского поселения Кузьмино-Отвержский сельсовет в рамках подпрограммы "Развитие социальной сферы вКузьмино-Отвержском сельском поселении в 2014-2020г.г." (Закупка товаров, работ и услуг для государственных (муниципальных) нужд</t>
  </si>
  <si>
    <t>11</t>
  </si>
  <si>
    <t>Подпрограмма "Обеспечение безопасности человека на территории Кузьмино-Отвержского сельского поселения в 2014-2020г.г."</t>
  </si>
  <si>
    <t>Пожарная безопасность на территории сельского поселения Кузьмино-Отвержский сельсовет в рамках подпрограммы  "Обеспечение безопасности человека на территории  Кузьмино-Отвержского сельского поселения в 2014-2020г.г."(Закупка товаров,работ и услуг для государственны(муниципальных) нужд)</t>
  </si>
  <si>
    <t>10</t>
  </si>
  <si>
    <t>Подпрограмма "Создание системы эффективного муниципального управления в Кузьмино-Отвержском сельском поселении на 2014-2020г.г."</t>
  </si>
  <si>
    <t>Расходы на заработную плату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</si>
  <si>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содержание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</si>
  <si>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заработную плату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 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</si>
  <si>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06</t>
  </si>
  <si>
    <t xml:space="preserve">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 </t>
  </si>
  <si>
    <t xml:space="preserve"> 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годы"(Закупка товаров,работ и услуг для государственны(муниципальных) нужд)</t>
  </si>
  <si>
    <t>13</t>
  </si>
  <si>
    <t>Совершенствование системы управления муниципальным имуществоми  и земельными участками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</si>
  <si>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Расходы на выплату муниципальной пенсии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годы"(Социальное обеспечение и иные выплаты населению)</t>
  </si>
  <si>
    <t>Передача полномочий по осуществлению контроля за исполнением бюджета поселения  в рамках "Подпрограммы "Создание системы эффективного муниципального управления в Кузьмино-Отвержском сельском поселении на 2014-020г.г."муниципальной программы "Устойчивое развитие сельского поселения Кузьмино-Отвержский сельсовет Липецкого муниципального района на 2014-2020 годы" (Межбюджетные трансферты)</t>
  </si>
  <si>
    <t>Итого по муниципальным программам</t>
  </si>
  <si>
    <t>Реализация направления расходов основного мероприятия -"Организация сбора и вывоза бытовых отходов и мусора"(Закупка товаров, работ,услуг для государственных(муниципальных) нужд)</t>
  </si>
  <si>
    <t>Другие общегосударственные вопросы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</si>
  <si>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12</t>
  </si>
  <si>
    <t>Сумма руб. ПЛАН всего</t>
  </si>
  <si>
    <t>в том числе</t>
  </si>
  <si>
    <t>областной бюжет</t>
  </si>
  <si>
    <t>местный бюджет</t>
  </si>
  <si>
    <t>Сумма руб. исполнение, Всего</t>
  </si>
  <si>
    <t>% исполнения</t>
  </si>
  <si>
    <t>федеральный бюджет</t>
  </si>
  <si>
    <t xml:space="preserve">Оценка эффективности реализации Программы
           Оценка эффективности реализации Программы (подпрограмм) проводится на основе оценки:
-степени достижения целей и решения задач Программы (подпрограмм) путем сопоставления фактически достигнутых значений показателей программы подпрограммы) и их плановых значений;
-степени реализации мероприятий Программы (подпрограмм) – достижения ожидаемых непосредственных результатов их реализации – на основе сопоставления ожидаемых и фактически полученных непосредственных результатов реализации основных мероприятий программы (подпрограммы) по годам на основе ежегодных планов реализации Программы.
Степень достижения целей (решения задач) Программы (подпрограммы) – Сд определяется по формуле:
Сд=Зф/Зп×100 %,
где Зф — фактическое значение показателя Программы (подпрограммы);
Зп — плановое значение показателя Программы (подпрограммы).
  Оценка  эффективности реализации Программы представлена в таблице 1
</t>
  </si>
  <si>
    <t>Таблица 1</t>
  </si>
  <si>
    <t>0</t>
  </si>
  <si>
    <t>Муниципальная программа "Формирование  современной городской среды на территории сельского поселения Кузьмино*Отвержский сельсовет Липецкого муниципального района на 2018-2022 годы"</t>
  </si>
  <si>
    <t>Подпрограмма "Повышение уровня благоустройства общественных территорий сельского поселения Кузьмино-Отвержский сельсовет Липецкого муниципального района на 2018-2022 годы"</t>
  </si>
  <si>
    <t>В рамках реализации муниципальной программы "Устойчивое развитие сельского поселения кузьмино-Отвержский сельсовет Липецкого муниципального района на 2014-2020 годы" в полной мере реализованы основные мероприятия.</t>
  </si>
  <si>
    <t>Отчет об исполнении муниципальной программы "Устойчивое развитие сельского поселения Кузьмино-Отвержский сельсовет Липецкого муниципального района за 2019 год.</t>
  </si>
  <si>
    <t>Муниципальная  программа"Устойчивое развитие сельского поселения Кузьмино-Отвержский сельсовет Липецкого муниципального района на 2014-2024 годы"</t>
  </si>
  <si>
    <t>1307300</t>
  </si>
  <si>
    <t>529850</t>
  </si>
  <si>
    <t>1271900</t>
  </si>
  <si>
    <t>11355359,06</t>
  </si>
  <si>
    <t>612929,06</t>
  </si>
  <si>
    <t>10742430</t>
  </si>
  <si>
    <t>8610400</t>
  </si>
  <si>
    <t>341700</t>
  </si>
  <si>
    <t>8268700</t>
  </si>
  <si>
    <t>271200</t>
  </si>
  <si>
    <t>38500</t>
  </si>
  <si>
    <t>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</si>
  <si>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 xml:space="preserve">Расходы по осуществлению мероприятий по количеству мест массового пребывания людей и других мест возможного совершения противоправных, терроистических и экстремистских действий, оборудованных системами </t>
  </si>
  <si>
    <t>Расходы на подготовку генеральных планов, правил землепользования и застойки, карт(планов) границ на территории Кузьмино-Отвержского сельского поселения 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мусофинансирования из областного бюджета</t>
  </si>
  <si>
    <t>Подпрограмма "Повышение уровня благоустройства дворовых территорийи сельского поселения Кузьмино-Отвержский сельсовет Липецкого муниципального района на 2018-2024 годы"(Закупка товаров,работ и услуг для государственны(муниципальных) нужд) , субсидия из областного бюджета</t>
  </si>
  <si>
    <t>364270</t>
  </si>
  <si>
    <t>24000</t>
  </si>
  <si>
    <t>Расходы на выплаты материальной помощи населению в рамках "Подпрограммы "Создание системы эффективного муниципального управления в Кузьмино-Отвержском сельском поселении на 2014-2024г.г."муниципальной программы "Устойчивое развитие сельского поселения Кузьмино-Отвержский сельсовет Липецкого муниципального района на 2014-2024 годы"(Социальное обеспечение и иные выплаты населению)</t>
  </si>
  <si>
    <t>Предусмотренный общий объем финансирования, необходимый для выполнения программных мероприятий за счет средств муниципального бюджета в 2019 году, составил 34 342,3 тыс. руб. По итогам за 2019 год на реализацию программных мероприятий освоено 33 843,6 тыс. руб.(98,55%), в т.ч. за счет средств федерального бюджета 0,00 тыс.руб.; за счет средств областного бюджета 1558,0 тыс. руб.; за счет средств местного бюджета 32 285,6тыс. руб.</t>
  </si>
  <si>
    <t>1.Подпрограмма "Повышения уровня благоустройства на территории Кузьмино-Отвержского сельского поселения в 2014-2024 г.г. выполнена на  98 %. Субсидии из областного и федерального бюджета направленные на благоустройство территории исполнены в полном объеме. Произведена оплата за текущий ремонт светильников уличного освещения, за уличное освещение,  за содержание мест захоронения, за посадку цветов на кладбищах и общественных местах. Произведены и оплачены работы по благоустройству общественной территории с. Кузьминские Отвержки ул. Молодежная.</t>
  </si>
  <si>
    <t>2.Подпрограмма "Развитие социальной сферы в Кузьмино-Отвержском сельском поселении в 2014-2024г.г.выполнена на 99,98%. Перечислены субсидии бюджетным учреждениям на содержание МБУК Кузьмино-Отвержский поселенческий ЦКиД", приобретен спортивный инвентарь.</t>
  </si>
  <si>
    <t xml:space="preserve">3.Подпрограмма "Обеспечение безопасности человека на территории Кузьмино-Отвержского сельского поселения в 2014-2024г.г." выполнена на 61,81%. </t>
  </si>
  <si>
    <t>4.Подпрограмма "Создание системы эффективного муниципального управления в Кузьмино-Отвержском сельском поселении на 2014-2024г.г." выполнена на 97,68%. По данной подпрограмме проведены мероприятия по обеспечению деятельности главы администрации,  деятельности админитсрации, обучению муниципальных служащих, оформление земельных участков, пенсионное обеспечение муниципальных служащих</t>
  </si>
  <si>
    <t>В рамках реализации муниципальной программы "Формирование современной городской среды на территории сельского поселения кузьмино-Отвержский сельсовет Липецкого муниципального района на 2018-2024 годы" в полной мере реализованы основные мероприятия.</t>
  </si>
  <si>
    <t>Попрограмма "Повышение уровня благоустройства общественных территорий  сельского поселения кузьмино-Отвержский сельсовет Липецкого муниципального района на 2018-2024 годы" выполнена на 99,99 %. По данной программе выполнены работы по благоустройству общественной территории по ул. Молодежная с. Кузьминские Отвержки.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</si>
  <si>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«Устойчивое развитие сельского поселения Кузьмино-Отвержский сельсовет Липецкого муниципального района на 2014-2024годы» за 2019 год признана эффективной.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</si>
  <si>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«Формирование современной городской среды  на территории сельского поселения Кузьмино-Отвержский сельсовет Липецкого муниципального района на 2018-2024годы» за 2019 год признана эффективной.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</si>
</sst>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"/>
    <numFmt numFmtId="187" formatCode="0000000"/>
    <numFmt numFmtId="188" formatCode="000"/>
    <numFmt numFmtId="189" formatCode="00000000000000000"/>
    <numFmt numFmtId="190" formatCode="#,##0.0"/>
    <numFmt numFmtId="191" formatCode="00000000000000000000"/>
    <numFmt numFmtId="192" formatCode="00000"/>
    <numFmt numFmtId="193" formatCode="00000000"/>
    <numFmt numFmtId="194" formatCode="0.000"/>
    <numFmt numFmtId="195" formatCode="0.0000"/>
    <numFmt numFmtId="196" formatCode="0.0%"/>
    <numFmt numFmtId="197" formatCode="0.000%"/>
    <numFmt numFmtId="198" formatCode="0.0000%"/>
    <numFmt numFmtId="199" formatCode="0.00000"/>
    <numFmt numFmtId="200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0" fontId="3" fillId="0" borderId="14" xfId="57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2" fontId="3" fillId="0" borderId="12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/>
    </xf>
    <xf numFmtId="9" fontId="3" fillId="0" borderId="14" xfId="57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" fontId="4" fillId="32" borderId="1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3" fontId="4" fillId="32" borderId="12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49" fontId="3" fillId="0" borderId="18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10" fontId="4" fillId="0" borderId="14" xfId="57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 shrinkToFi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 shrinkToFit="1"/>
    </xf>
    <xf numFmtId="0" fontId="4" fillId="0" borderId="13" xfId="0" applyFont="1" applyFill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6"/>
  <sheetViews>
    <sheetView tabSelected="1" zoomScalePageLayoutView="0" workbookViewId="0" topLeftCell="A47">
      <selection activeCell="B57" sqref="B57"/>
    </sheetView>
  </sheetViews>
  <sheetFormatPr defaultColWidth="9.00390625" defaultRowHeight="12.75"/>
  <cols>
    <col min="1" max="1" width="9.125" style="1" customWidth="1"/>
    <col min="2" max="2" width="45.25390625" style="1" customWidth="1"/>
    <col min="3" max="3" width="4.125" style="1" customWidth="1"/>
    <col min="4" max="4" width="4.875" style="1" customWidth="1"/>
    <col min="5" max="6" width="14.625" style="1" customWidth="1"/>
    <col min="7" max="7" width="11.75390625" style="1" customWidth="1"/>
    <col min="8" max="8" width="14.625" style="1" customWidth="1"/>
    <col min="9" max="10" width="13.375" style="1" customWidth="1"/>
    <col min="11" max="11" width="13.125" style="1" customWidth="1"/>
    <col min="12" max="12" width="14.875" style="1" customWidth="1"/>
    <col min="13" max="13" width="12.00390625" style="1" customWidth="1"/>
    <col min="14" max="16384" width="9.125" style="1" customWidth="1"/>
  </cols>
  <sheetData>
    <row r="1" ht="6" customHeight="1"/>
    <row r="3" spans="1:11" ht="12.75" customHeight="1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57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ht="12.75">
      <c r="M5" s="1" t="s">
        <v>45</v>
      </c>
    </row>
    <row r="6" spans="1:13" ht="31.5" customHeight="1">
      <c r="A6" s="44" t="s">
        <v>2</v>
      </c>
      <c r="B6" s="45"/>
      <c r="C6" s="48" t="s">
        <v>0</v>
      </c>
      <c r="D6" s="48" t="s">
        <v>4</v>
      </c>
      <c r="E6" s="44" t="s">
        <v>37</v>
      </c>
      <c r="F6" s="2"/>
      <c r="G6" s="3" t="s">
        <v>38</v>
      </c>
      <c r="H6" s="4"/>
      <c r="I6" s="40" t="s">
        <v>41</v>
      </c>
      <c r="J6" s="5"/>
      <c r="K6" s="6" t="s">
        <v>38</v>
      </c>
      <c r="L6" s="7"/>
      <c r="M6" s="8" t="s">
        <v>42</v>
      </c>
    </row>
    <row r="7" spans="1:13" ht="39" customHeight="1">
      <c r="A7" s="46"/>
      <c r="B7" s="47"/>
      <c r="C7" s="49"/>
      <c r="D7" s="49"/>
      <c r="E7" s="46"/>
      <c r="F7" s="9" t="s">
        <v>43</v>
      </c>
      <c r="G7" s="9" t="s">
        <v>39</v>
      </c>
      <c r="H7" s="9" t="s">
        <v>40</v>
      </c>
      <c r="I7" s="40"/>
      <c r="J7" s="9" t="s">
        <v>43</v>
      </c>
      <c r="K7" s="9" t="s">
        <v>39</v>
      </c>
      <c r="L7" s="9" t="s">
        <v>40</v>
      </c>
      <c r="M7" s="10"/>
    </row>
    <row r="8" spans="1:13" ht="42" customHeight="1">
      <c r="A8" s="53" t="s">
        <v>51</v>
      </c>
      <c r="B8" s="54"/>
      <c r="C8" s="11"/>
      <c r="D8" s="11"/>
      <c r="E8" s="29"/>
      <c r="F8" s="29"/>
      <c r="G8" s="29"/>
      <c r="H8" s="29"/>
      <c r="I8" s="12"/>
      <c r="J8" s="12"/>
      <c r="K8" s="10"/>
      <c r="L8" s="13"/>
      <c r="M8" s="10"/>
    </row>
    <row r="9" spans="1:13" ht="39.75" customHeight="1">
      <c r="A9" s="53" t="s">
        <v>6</v>
      </c>
      <c r="B9" s="54"/>
      <c r="C9" s="11"/>
      <c r="D9" s="11"/>
      <c r="E9" s="27">
        <f>E10+E11+E12+E14+E13</f>
        <v>14828679.06</v>
      </c>
      <c r="F9" s="27">
        <f aca="true" t="shared" si="0" ref="F9:L9">F10+F11+F12+F14+F13</f>
        <v>0</v>
      </c>
      <c r="G9" s="27">
        <f t="shared" si="0"/>
        <v>612929.06</v>
      </c>
      <c r="H9" s="27">
        <f t="shared" si="0"/>
        <v>14215750</v>
      </c>
      <c r="I9" s="27">
        <f t="shared" si="0"/>
        <v>14582301.41</v>
      </c>
      <c r="J9" s="27">
        <f t="shared" si="0"/>
        <v>0</v>
      </c>
      <c r="K9" s="27">
        <f t="shared" si="0"/>
        <v>612929.06</v>
      </c>
      <c r="L9" s="27">
        <f t="shared" si="0"/>
        <v>13969372.350000001</v>
      </c>
      <c r="M9" s="14">
        <f aca="true" t="shared" si="1" ref="M9:M20">SUM(I9/E9)</f>
        <v>0.9833850574954719</v>
      </c>
    </row>
    <row r="10" spans="1:13" ht="51.75" customHeight="1">
      <c r="A10" s="40" t="s">
        <v>7</v>
      </c>
      <c r="B10" s="42"/>
      <c r="C10" s="15" t="s">
        <v>8</v>
      </c>
      <c r="D10" s="15" t="s">
        <v>9</v>
      </c>
      <c r="E10" s="16" t="s">
        <v>52</v>
      </c>
      <c r="F10" s="16"/>
      <c r="G10" s="16"/>
      <c r="H10" s="16" t="s">
        <v>52</v>
      </c>
      <c r="I10" s="13">
        <v>1307057.77</v>
      </c>
      <c r="J10" s="13"/>
      <c r="K10" s="10"/>
      <c r="L10" s="13">
        <v>1307057.77</v>
      </c>
      <c r="M10" s="14">
        <f t="shared" si="1"/>
        <v>0.9998147097070298</v>
      </c>
    </row>
    <row r="11" spans="1:13" ht="55.5" customHeight="1">
      <c r="A11" s="40" t="s">
        <v>10</v>
      </c>
      <c r="B11" s="42"/>
      <c r="C11" s="15" t="s">
        <v>8</v>
      </c>
      <c r="D11" s="15" t="s">
        <v>9</v>
      </c>
      <c r="E11" s="16" t="s">
        <v>53</v>
      </c>
      <c r="F11" s="16"/>
      <c r="G11" s="16"/>
      <c r="H11" s="16" t="s">
        <v>53</v>
      </c>
      <c r="I11" s="13">
        <v>519387.75</v>
      </c>
      <c r="J11" s="13"/>
      <c r="K11" s="10"/>
      <c r="L11" s="13">
        <v>519387.75</v>
      </c>
      <c r="M11" s="14">
        <f t="shared" si="1"/>
        <v>0.9802543172596018</v>
      </c>
    </row>
    <row r="12" spans="1:13" ht="59.25" customHeight="1">
      <c r="A12" s="40" t="s">
        <v>12</v>
      </c>
      <c r="B12" s="42"/>
      <c r="C12" s="15" t="s">
        <v>8</v>
      </c>
      <c r="D12" s="15" t="s">
        <v>9</v>
      </c>
      <c r="E12" s="16" t="s">
        <v>67</v>
      </c>
      <c r="F12" s="16"/>
      <c r="G12" s="16"/>
      <c r="H12" s="16" t="s">
        <v>67</v>
      </c>
      <c r="I12" s="13">
        <v>316206.03</v>
      </c>
      <c r="J12" s="13"/>
      <c r="K12" s="10"/>
      <c r="L12" s="13">
        <v>316206.03</v>
      </c>
      <c r="M12" s="14">
        <f t="shared" si="1"/>
        <v>0.8680539984077745</v>
      </c>
    </row>
    <row r="13" spans="1:13" ht="59.25" customHeight="1">
      <c r="A13" s="59" t="s">
        <v>34</v>
      </c>
      <c r="B13" s="60"/>
      <c r="C13" s="30">
        <v>5</v>
      </c>
      <c r="D13" s="15" t="s">
        <v>9</v>
      </c>
      <c r="E13" s="16" t="s">
        <v>54</v>
      </c>
      <c r="F13" s="16"/>
      <c r="G13" s="16"/>
      <c r="H13" s="16" t="s">
        <v>54</v>
      </c>
      <c r="I13" s="13">
        <v>1189851.8</v>
      </c>
      <c r="J13" s="13"/>
      <c r="K13" s="10"/>
      <c r="L13" s="13">
        <v>1189851.8</v>
      </c>
      <c r="M13" s="14">
        <f t="shared" si="1"/>
        <v>0.9354916267002124</v>
      </c>
    </row>
    <row r="14" spans="1:13" ht="59.25" customHeight="1">
      <c r="A14" s="40" t="s">
        <v>13</v>
      </c>
      <c r="B14" s="42"/>
      <c r="C14" s="15" t="s">
        <v>8</v>
      </c>
      <c r="D14" s="15" t="s">
        <v>9</v>
      </c>
      <c r="E14" s="16" t="s">
        <v>55</v>
      </c>
      <c r="F14" s="16" t="s">
        <v>46</v>
      </c>
      <c r="G14" s="16" t="s">
        <v>56</v>
      </c>
      <c r="H14" s="16" t="s">
        <v>57</v>
      </c>
      <c r="I14" s="13">
        <f>SUM(K14+L14)</f>
        <v>11249798.06</v>
      </c>
      <c r="J14" s="13"/>
      <c r="K14" s="10">
        <v>612929.06</v>
      </c>
      <c r="L14" s="13">
        <v>10636869</v>
      </c>
      <c r="M14" s="14">
        <f t="shared" si="1"/>
        <v>0.9907038606668243</v>
      </c>
    </row>
    <row r="15" spans="1:13" ht="33.75" customHeight="1">
      <c r="A15" s="50" t="s">
        <v>3</v>
      </c>
      <c r="B15" s="51"/>
      <c r="C15" s="15"/>
      <c r="D15" s="15"/>
      <c r="E15" s="27">
        <f>E16+E17</f>
        <v>8881600</v>
      </c>
      <c r="F15" s="27"/>
      <c r="G15" s="27">
        <f>G16+G17</f>
        <v>341700</v>
      </c>
      <c r="H15" s="27">
        <f>H16+H17</f>
        <v>8539900</v>
      </c>
      <c r="I15" s="27">
        <f>I16+I17</f>
        <v>8879688.99</v>
      </c>
      <c r="J15" s="27"/>
      <c r="K15" s="27">
        <f>K16+K17</f>
        <v>341700</v>
      </c>
      <c r="L15" s="27">
        <f>L16+L17</f>
        <v>8537988.99</v>
      </c>
      <c r="M15" s="14">
        <f t="shared" si="1"/>
        <v>0.9997848349396505</v>
      </c>
    </row>
    <row r="16" spans="1:13" ht="70.5" customHeight="1">
      <c r="A16" s="40" t="s">
        <v>15</v>
      </c>
      <c r="B16" s="42"/>
      <c r="C16" s="15" t="s">
        <v>16</v>
      </c>
      <c r="D16" s="15" t="s">
        <v>5</v>
      </c>
      <c r="E16" s="16" t="s">
        <v>58</v>
      </c>
      <c r="F16" s="16"/>
      <c r="G16" s="16" t="s">
        <v>59</v>
      </c>
      <c r="H16" s="16" t="s">
        <v>60</v>
      </c>
      <c r="I16" s="13">
        <f>SUM(K16+L16)</f>
        <v>8610400</v>
      </c>
      <c r="J16" s="13"/>
      <c r="K16" s="10">
        <v>341700</v>
      </c>
      <c r="L16" s="13">
        <v>8268700</v>
      </c>
      <c r="M16" s="14">
        <f t="shared" si="1"/>
        <v>1</v>
      </c>
    </row>
    <row r="17" spans="1:13" ht="72.75" customHeight="1">
      <c r="A17" s="40" t="s">
        <v>17</v>
      </c>
      <c r="B17" s="55"/>
      <c r="C17" s="17" t="s">
        <v>18</v>
      </c>
      <c r="D17" s="17" t="s">
        <v>5</v>
      </c>
      <c r="E17" s="18" t="s">
        <v>61</v>
      </c>
      <c r="F17" s="18"/>
      <c r="G17" s="18"/>
      <c r="H17" s="18" t="s">
        <v>61</v>
      </c>
      <c r="I17" s="13">
        <f>SUM(K17+L17)</f>
        <v>269288.99</v>
      </c>
      <c r="J17" s="13"/>
      <c r="K17" s="10"/>
      <c r="L17" s="13">
        <v>269288.99</v>
      </c>
      <c r="M17" s="14">
        <f t="shared" si="1"/>
        <v>0.9929535029498525</v>
      </c>
    </row>
    <row r="18" spans="1:13" ht="39" customHeight="1">
      <c r="A18" s="50" t="s">
        <v>19</v>
      </c>
      <c r="B18" s="51"/>
      <c r="C18" s="17"/>
      <c r="D18" s="17"/>
      <c r="E18" s="27">
        <f>E19+E20</f>
        <v>62500</v>
      </c>
      <c r="F18" s="27"/>
      <c r="G18" s="29">
        <f aca="true" t="shared" si="2" ref="G18:L18">G19</f>
        <v>0</v>
      </c>
      <c r="H18" s="27">
        <f>H19+H20</f>
        <v>62500</v>
      </c>
      <c r="I18" s="27">
        <f>SUM(K18+L18)</f>
        <v>38630</v>
      </c>
      <c r="J18" s="27"/>
      <c r="K18" s="29">
        <f t="shared" si="2"/>
        <v>0</v>
      </c>
      <c r="L18" s="27">
        <f>L19+L20</f>
        <v>38630</v>
      </c>
      <c r="M18" s="14">
        <f t="shared" si="1"/>
        <v>0.61808</v>
      </c>
    </row>
    <row r="19" spans="1:13" ht="81" customHeight="1">
      <c r="A19" s="40" t="s">
        <v>20</v>
      </c>
      <c r="B19" s="42"/>
      <c r="C19" s="17" t="s">
        <v>9</v>
      </c>
      <c r="D19" s="17" t="s">
        <v>21</v>
      </c>
      <c r="E19" s="18" t="s">
        <v>62</v>
      </c>
      <c r="F19" s="18"/>
      <c r="G19" s="18"/>
      <c r="H19" s="18" t="s">
        <v>62</v>
      </c>
      <c r="I19" s="13">
        <f>SUM(K19+L19)</f>
        <v>14630</v>
      </c>
      <c r="J19" s="13"/>
      <c r="K19" s="10"/>
      <c r="L19" s="13">
        <v>14630</v>
      </c>
      <c r="M19" s="14">
        <f t="shared" si="1"/>
        <v>0.38</v>
      </c>
    </row>
    <row r="20" spans="1:13" ht="81" customHeight="1">
      <c r="A20" s="40" t="s">
        <v>64</v>
      </c>
      <c r="B20" s="42"/>
      <c r="C20" s="17" t="s">
        <v>5</v>
      </c>
      <c r="D20" s="17" t="s">
        <v>29</v>
      </c>
      <c r="E20" s="18" t="s">
        <v>68</v>
      </c>
      <c r="F20" s="18"/>
      <c r="G20" s="18"/>
      <c r="H20" s="18" t="s">
        <v>68</v>
      </c>
      <c r="I20" s="13">
        <f>SUM(K20+L20)</f>
        <v>24000</v>
      </c>
      <c r="J20" s="13"/>
      <c r="K20" s="13"/>
      <c r="L20" s="13">
        <v>24000</v>
      </c>
      <c r="M20" s="14">
        <f t="shared" si="1"/>
        <v>1</v>
      </c>
    </row>
    <row r="21" spans="1:13" ht="40.5" customHeight="1">
      <c r="A21" s="50" t="s">
        <v>22</v>
      </c>
      <c r="B21" s="51"/>
      <c r="C21" s="17"/>
      <c r="D21" s="17"/>
      <c r="E21" s="27">
        <f>SUM(E24+E25+E26+E27+E28+E29+E30+E31+E32+E33+E34+E35+E36)</f>
        <v>9496776.73</v>
      </c>
      <c r="F21" s="27"/>
      <c r="G21" s="27">
        <f>SUM(G24+G25+G26+G27+G28+G29+G30+G31+G32+G33+G34+G35)</f>
        <v>403386.73</v>
      </c>
      <c r="H21" s="27">
        <f>SUM(H24+H25+H26+H27+H28+H29+H30+H31+H32+H33+H34+H35+H36)</f>
        <v>9093390</v>
      </c>
      <c r="I21" s="27">
        <f>SUM(K21+L21)</f>
        <v>9276418.82</v>
      </c>
      <c r="J21" s="27">
        <f>SUM(J24+J25+J26+J27+J28+J29+J30+J31+J32+J33+J34+J35)</f>
        <v>0</v>
      </c>
      <c r="K21" s="27">
        <f>SUM(K24+K25+K26+K27+K28+K29+K30+K31+K32+K33+K34+K35)</f>
        <v>403386.73</v>
      </c>
      <c r="L21" s="27">
        <f>SUM(L24+L25+L26+L27+L28+L29+L30+L31+L32+L33+L34+L35+L36)</f>
        <v>8873032.09</v>
      </c>
      <c r="M21" s="14">
        <f>SUM(I21/E21)</f>
        <v>0.9767965577937726</v>
      </c>
    </row>
    <row r="22" spans="5:13" ht="155.25" customHeight="1" hidden="1">
      <c r="E22" s="19"/>
      <c r="F22" s="19"/>
      <c r="G22" s="19"/>
      <c r="H22" s="19"/>
      <c r="I22" s="13"/>
      <c r="J22" s="13"/>
      <c r="K22" s="10"/>
      <c r="L22" s="13"/>
      <c r="M22" s="10"/>
    </row>
    <row r="23" spans="5:13" ht="156" customHeight="1" hidden="1">
      <c r="E23" s="19"/>
      <c r="F23" s="19"/>
      <c r="G23" s="19"/>
      <c r="H23" s="19"/>
      <c r="I23" s="13"/>
      <c r="J23" s="13"/>
      <c r="K23" s="10"/>
      <c r="L23" s="13"/>
      <c r="M23" s="10"/>
    </row>
    <row r="24" spans="1:13" ht="132" customHeight="1">
      <c r="A24" s="52" t="s">
        <v>23</v>
      </c>
      <c r="B24" s="47"/>
      <c r="C24" s="20" t="s">
        <v>5</v>
      </c>
      <c r="D24" s="20" t="s">
        <v>11</v>
      </c>
      <c r="E24" s="21">
        <f>SUM(G24+H24)</f>
        <v>896960</v>
      </c>
      <c r="F24" s="21"/>
      <c r="G24" s="21">
        <v>0</v>
      </c>
      <c r="H24" s="21">
        <v>896960</v>
      </c>
      <c r="I24" s="13">
        <f>SUM(K24+L24)</f>
        <v>893532.06</v>
      </c>
      <c r="J24" s="13"/>
      <c r="K24" s="10"/>
      <c r="L24" s="13">
        <v>893532.06</v>
      </c>
      <c r="M24" s="14">
        <f aca="true" t="shared" si="3" ref="M24:M34">SUM(I24/E24)</f>
        <v>0.9961782688191224</v>
      </c>
    </row>
    <row r="25" spans="1:13" ht="120" customHeight="1">
      <c r="A25" s="41" t="s">
        <v>24</v>
      </c>
      <c r="B25" s="42"/>
      <c r="C25" s="20" t="s">
        <v>5</v>
      </c>
      <c r="D25" s="20" t="s">
        <v>11</v>
      </c>
      <c r="E25" s="21">
        <f>SUM(G25+H25)</f>
        <v>44400</v>
      </c>
      <c r="F25" s="21"/>
      <c r="G25" s="21"/>
      <c r="H25" s="21">
        <v>44400</v>
      </c>
      <c r="I25" s="13">
        <f>SUM(K25+L25)</f>
        <v>44293.8</v>
      </c>
      <c r="J25" s="13"/>
      <c r="K25" s="10"/>
      <c r="L25" s="13">
        <v>44293.8</v>
      </c>
      <c r="M25" s="14">
        <f t="shared" si="3"/>
        <v>0.9976081081081082</v>
      </c>
    </row>
    <row r="26" spans="1:13" ht="144.75" customHeight="1">
      <c r="A26" s="52" t="s">
        <v>25</v>
      </c>
      <c r="B26" s="47"/>
      <c r="C26" s="20" t="s">
        <v>5</v>
      </c>
      <c r="D26" s="20" t="s">
        <v>14</v>
      </c>
      <c r="E26" s="21">
        <f>SUM(G26+H26)</f>
        <v>4469100</v>
      </c>
      <c r="F26" s="21"/>
      <c r="G26" s="21">
        <v>55700</v>
      </c>
      <c r="H26" s="21">
        <v>4413400</v>
      </c>
      <c r="I26" s="13">
        <f>SUM(K26+L26)</f>
        <v>4413593.9</v>
      </c>
      <c r="J26" s="13"/>
      <c r="K26" s="10">
        <v>55700</v>
      </c>
      <c r="L26" s="13">
        <v>4357893.9</v>
      </c>
      <c r="M26" s="14">
        <f t="shared" si="3"/>
        <v>0.9875800272985613</v>
      </c>
    </row>
    <row r="27" spans="1:13" ht="129" customHeight="1">
      <c r="A27" s="41" t="s">
        <v>27</v>
      </c>
      <c r="B27" s="42"/>
      <c r="C27" s="20" t="s">
        <v>5</v>
      </c>
      <c r="D27" s="20" t="s">
        <v>14</v>
      </c>
      <c r="E27" s="21">
        <f>SUM(H27)</f>
        <v>97200</v>
      </c>
      <c r="F27" s="21"/>
      <c r="G27" s="21"/>
      <c r="H27" s="21">
        <v>97200</v>
      </c>
      <c r="I27" s="13">
        <f>SUM(L27)</f>
        <v>88825.5</v>
      </c>
      <c r="J27" s="13"/>
      <c r="K27" s="10"/>
      <c r="L27" s="13">
        <v>88825.5</v>
      </c>
      <c r="M27" s="14">
        <f t="shared" si="3"/>
        <v>0.9138425925925926</v>
      </c>
    </row>
    <row r="28" spans="1:13" ht="104.25" customHeight="1">
      <c r="A28" s="61" t="s">
        <v>28</v>
      </c>
      <c r="B28" s="62"/>
      <c r="C28" s="20" t="s">
        <v>5</v>
      </c>
      <c r="D28" s="20" t="s">
        <v>14</v>
      </c>
      <c r="E28" s="21">
        <f>SUM(H28)</f>
        <v>2594940</v>
      </c>
      <c r="F28" s="21"/>
      <c r="G28" s="21"/>
      <c r="H28" s="21">
        <v>2594940</v>
      </c>
      <c r="I28" s="13">
        <f>SUM(L28)</f>
        <v>2462757.32</v>
      </c>
      <c r="J28" s="13"/>
      <c r="K28" s="10"/>
      <c r="L28" s="13">
        <v>2462757.32</v>
      </c>
      <c r="M28" s="14">
        <f t="shared" si="3"/>
        <v>0.9490613732880143</v>
      </c>
    </row>
    <row r="29" spans="1:13" ht="9.75" customHeight="1" hidden="1">
      <c r="A29" s="41"/>
      <c r="B29" s="42"/>
      <c r="C29" s="22"/>
      <c r="D29" s="22"/>
      <c r="E29" s="23"/>
      <c r="F29" s="23"/>
      <c r="G29" s="23"/>
      <c r="H29" s="23"/>
      <c r="I29" s="13"/>
      <c r="J29" s="13"/>
      <c r="K29" s="10"/>
      <c r="L29" s="13"/>
      <c r="M29" s="24" t="e">
        <f t="shared" si="3"/>
        <v>#DIV/0!</v>
      </c>
    </row>
    <row r="30" spans="1:13" ht="95.25" customHeight="1">
      <c r="A30" s="40" t="s">
        <v>63</v>
      </c>
      <c r="B30" s="42"/>
      <c r="C30" s="17" t="s">
        <v>5</v>
      </c>
      <c r="D30" s="17" t="s">
        <v>29</v>
      </c>
      <c r="E30" s="25">
        <f>SUM(G30+H30)</f>
        <v>83731.73000000001</v>
      </c>
      <c r="F30" s="25"/>
      <c r="G30" s="25">
        <v>36731.73</v>
      </c>
      <c r="H30" s="25">
        <v>47000</v>
      </c>
      <c r="I30" s="13">
        <f>SUM(K30+L30)</f>
        <v>79220</v>
      </c>
      <c r="J30" s="13"/>
      <c r="K30" s="10">
        <v>36731.73</v>
      </c>
      <c r="L30" s="13">
        <v>42488.27</v>
      </c>
      <c r="M30" s="14">
        <f t="shared" si="3"/>
        <v>0.9461168424443158</v>
      </c>
    </row>
    <row r="31" spans="1:13" ht="123" customHeight="1">
      <c r="A31" s="40" t="s">
        <v>30</v>
      </c>
      <c r="B31" s="42"/>
      <c r="C31" s="17" t="s">
        <v>5</v>
      </c>
      <c r="D31" s="17" t="s">
        <v>29</v>
      </c>
      <c r="E31" s="25">
        <f aca="true" t="shared" si="4" ref="E31:E38">SUM(H31)</f>
        <v>150000</v>
      </c>
      <c r="F31" s="25"/>
      <c r="G31" s="25"/>
      <c r="H31" s="25">
        <v>150000</v>
      </c>
      <c r="I31" s="13">
        <f aca="true" t="shared" si="5" ref="I31:I39">SUM(L31)</f>
        <v>144119</v>
      </c>
      <c r="J31" s="13"/>
      <c r="K31" s="10"/>
      <c r="L31" s="13">
        <v>144119</v>
      </c>
      <c r="M31" s="14">
        <f t="shared" si="3"/>
        <v>0.9607933333333334</v>
      </c>
    </row>
    <row r="32" spans="1:13" ht="99.75" customHeight="1">
      <c r="A32" s="41" t="s">
        <v>35</v>
      </c>
      <c r="B32" s="42"/>
      <c r="C32" s="17" t="s">
        <v>5</v>
      </c>
      <c r="D32" s="17" t="s">
        <v>29</v>
      </c>
      <c r="E32" s="25">
        <f t="shared" si="4"/>
        <v>317900</v>
      </c>
      <c r="F32" s="25"/>
      <c r="G32" s="25"/>
      <c r="H32" s="25">
        <v>317900</v>
      </c>
      <c r="I32" s="25">
        <f t="shared" si="5"/>
        <v>317641.67</v>
      </c>
      <c r="J32" s="13"/>
      <c r="K32" s="10"/>
      <c r="L32" s="13">
        <v>317641.67</v>
      </c>
      <c r="M32" s="14">
        <f t="shared" si="3"/>
        <v>0.9991873859704309</v>
      </c>
    </row>
    <row r="33" spans="1:13" ht="105.75" customHeight="1">
      <c r="A33" s="63" t="s">
        <v>65</v>
      </c>
      <c r="B33" s="64"/>
      <c r="C33" s="17" t="s">
        <v>14</v>
      </c>
      <c r="D33" s="17" t="s">
        <v>36</v>
      </c>
      <c r="E33" s="25">
        <f>SUM(G33+H33)</f>
        <v>345515</v>
      </c>
      <c r="F33" s="25"/>
      <c r="G33" s="25">
        <v>310955</v>
      </c>
      <c r="H33" s="25">
        <v>34560</v>
      </c>
      <c r="I33" s="25">
        <f>SUM(L33+K33)</f>
        <v>345506.16000000003</v>
      </c>
      <c r="J33" s="13"/>
      <c r="K33" s="10">
        <v>310955</v>
      </c>
      <c r="L33" s="13">
        <v>34551.16</v>
      </c>
      <c r="M33" s="14">
        <f t="shared" si="3"/>
        <v>0.9999744150036902</v>
      </c>
    </row>
    <row r="34" spans="1:13" ht="96" customHeight="1">
      <c r="A34" s="41" t="s">
        <v>31</v>
      </c>
      <c r="B34" s="42"/>
      <c r="C34" s="17" t="s">
        <v>21</v>
      </c>
      <c r="D34" s="17" t="s">
        <v>5</v>
      </c>
      <c r="E34" s="25">
        <f t="shared" si="4"/>
        <v>88500</v>
      </c>
      <c r="F34" s="25"/>
      <c r="G34" s="25"/>
      <c r="H34" s="25">
        <v>88500</v>
      </c>
      <c r="I34" s="25">
        <f t="shared" si="5"/>
        <v>88419.36</v>
      </c>
      <c r="J34" s="13"/>
      <c r="K34" s="10"/>
      <c r="L34" s="13">
        <v>88419.36</v>
      </c>
      <c r="M34" s="14">
        <f t="shared" si="3"/>
        <v>0.999088813559322</v>
      </c>
    </row>
    <row r="35" spans="1:13" ht="105" customHeight="1">
      <c r="A35" s="40" t="s">
        <v>32</v>
      </c>
      <c r="B35" s="42"/>
      <c r="C35" s="17" t="s">
        <v>5</v>
      </c>
      <c r="D35" s="17" t="s">
        <v>26</v>
      </c>
      <c r="E35" s="25">
        <f t="shared" si="4"/>
        <v>159000</v>
      </c>
      <c r="F35" s="25"/>
      <c r="G35" s="25"/>
      <c r="H35" s="25">
        <v>159000</v>
      </c>
      <c r="I35" s="25">
        <f t="shared" si="5"/>
        <v>148980.05</v>
      </c>
      <c r="J35" s="13"/>
      <c r="K35" s="10"/>
      <c r="L35" s="13">
        <v>148980.05</v>
      </c>
      <c r="M35" s="14">
        <f>SUM(I35/E35)</f>
        <v>0.9369814465408804</v>
      </c>
    </row>
    <row r="36" spans="1:13" ht="105" customHeight="1">
      <c r="A36" s="41" t="s">
        <v>69</v>
      </c>
      <c r="B36" s="42"/>
      <c r="C36" s="31" t="s">
        <v>21</v>
      </c>
      <c r="D36" s="31" t="s">
        <v>9</v>
      </c>
      <c r="E36" s="25">
        <f t="shared" si="4"/>
        <v>249530</v>
      </c>
      <c r="F36" s="25"/>
      <c r="G36" s="25"/>
      <c r="H36" s="25">
        <v>249530</v>
      </c>
      <c r="I36" s="25">
        <f t="shared" si="5"/>
        <v>249530</v>
      </c>
      <c r="J36" s="13"/>
      <c r="K36" s="13"/>
      <c r="L36" s="13">
        <v>249530</v>
      </c>
      <c r="M36" s="14">
        <f>SUM(I36/E36)</f>
        <v>1</v>
      </c>
    </row>
    <row r="37" spans="1:13" ht="61.5" customHeight="1">
      <c r="A37" s="58" t="s">
        <v>47</v>
      </c>
      <c r="B37" s="51"/>
      <c r="C37" s="31"/>
      <c r="D37" s="31"/>
      <c r="E37" s="32">
        <f>SUM(G37+H37)</f>
        <v>1072780</v>
      </c>
      <c r="F37" s="32"/>
      <c r="G37" s="32">
        <f>SUM(G38+G39)</f>
        <v>200000</v>
      </c>
      <c r="H37" s="32">
        <f>SUM(H38+H39)</f>
        <v>872780</v>
      </c>
      <c r="I37" s="32">
        <f>SUM(L37+K37)</f>
        <v>1066540.4</v>
      </c>
      <c r="J37" s="33"/>
      <c r="K37" s="33">
        <f>SUM(K38+K39)</f>
        <v>200000</v>
      </c>
      <c r="L37" s="33">
        <f>SUM(L38+L39)</f>
        <v>866540.4</v>
      </c>
      <c r="M37" s="34">
        <f>SUM(I37/E37)</f>
        <v>0.9941837096142732</v>
      </c>
    </row>
    <row r="38" spans="1:13" ht="55.5" customHeight="1">
      <c r="A38" s="41" t="s">
        <v>48</v>
      </c>
      <c r="B38" s="42"/>
      <c r="C38" s="31" t="s">
        <v>8</v>
      </c>
      <c r="D38" s="31" t="s">
        <v>9</v>
      </c>
      <c r="E38" s="25">
        <f t="shared" si="4"/>
        <v>675300</v>
      </c>
      <c r="F38" s="25"/>
      <c r="G38" s="25"/>
      <c r="H38" s="25">
        <v>675300</v>
      </c>
      <c r="I38" s="25">
        <f t="shared" si="5"/>
        <v>675221.66</v>
      </c>
      <c r="J38" s="13"/>
      <c r="K38" s="13"/>
      <c r="L38" s="13">
        <v>675221.66</v>
      </c>
      <c r="M38" s="14">
        <f>SUM(I38/E38)</f>
        <v>0.9998839922997187</v>
      </c>
    </row>
    <row r="39" spans="1:13" ht="55.5" customHeight="1">
      <c r="A39" s="41" t="s">
        <v>66</v>
      </c>
      <c r="B39" s="42"/>
      <c r="C39" s="31" t="s">
        <v>8</v>
      </c>
      <c r="D39" s="31" t="s">
        <v>9</v>
      </c>
      <c r="E39" s="25">
        <f>SUM(G39+H39)</f>
        <v>397480</v>
      </c>
      <c r="F39" s="25"/>
      <c r="G39" s="25">
        <v>200000</v>
      </c>
      <c r="H39" s="25">
        <v>197480</v>
      </c>
      <c r="I39" s="25">
        <f>SUM(L39+K39)</f>
        <v>391318.74</v>
      </c>
      <c r="J39" s="13"/>
      <c r="K39" s="13">
        <v>200000</v>
      </c>
      <c r="L39" s="13">
        <v>191318.74</v>
      </c>
      <c r="M39" s="14">
        <f>SUM(I39/E39)</f>
        <v>0.9844991949280467</v>
      </c>
    </row>
    <row r="40" spans="1:13" ht="26.25" customHeight="1" thickBot="1">
      <c r="A40" s="56" t="s">
        <v>33</v>
      </c>
      <c r="B40" s="57"/>
      <c r="C40" s="26"/>
      <c r="D40" s="26"/>
      <c r="E40" s="27">
        <f>SUM(E9+E15+E18+E21+E37)</f>
        <v>34342335.79000001</v>
      </c>
      <c r="F40" s="27">
        <f>SUM(F9+F15+F18+F21+F37)</f>
        <v>0</v>
      </c>
      <c r="G40" s="27">
        <f>SUM(G9+G15+G18+G21+G37)</f>
        <v>1558015.79</v>
      </c>
      <c r="H40" s="27">
        <f>SUM(H9+H15+H18+H21+H37)</f>
        <v>32784320</v>
      </c>
      <c r="I40" s="27">
        <f>SUM(I9+I15+I18+I21+I37)</f>
        <v>33843579.62</v>
      </c>
      <c r="J40" s="27">
        <f>SUM(J9+J15+J18+J21+J37)</f>
        <v>0</v>
      </c>
      <c r="K40" s="27">
        <f>SUM(K9+K15+K18+K21+K37)</f>
        <v>1558015.79</v>
      </c>
      <c r="L40" s="27">
        <f>SUM(L9+L15+L18+L21+L37)</f>
        <v>32285563.830000002</v>
      </c>
      <c r="M40" s="14">
        <f>SUM(I40/E40)</f>
        <v>0.9854769293198385</v>
      </c>
    </row>
    <row r="41" spans="1:13" ht="24.75" customHeight="1">
      <c r="A41" s="50" t="s">
        <v>1</v>
      </c>
      <c r="B41" s="42"/>
      <c r="C41" s="10"/>
      <c r="D41" s="10"/>
      <c r="E41" s="27">
        <f aca="true" t="shared" si="6" ref="E41:L41">E40</f>
        <v>34342335.79000001</v>
      </c>
      <c r="F41" s="27"/>
      <c r="G41" s="27">
        <f t="shared" si="6"/>
        <v>1558015.79</v>
      </c>
      <c r="H41" s="27">
        <f t="shared" si="6"/>
        <v>32784320</v>
      </c>
      <c r="I41" s="27">
        <f t="shared" si="6"/>
        <v>33843579.62</v>
      </c>
      <c r="J41" s="27"/>
      <c r="K41" s="27">
        <f t="shared" si="6"/>
        <v>1558015.79</v>
      </c>
      <c r="L41" s="27">
        <f t="shared" si="6"/>
        <v>32285563.830000002</v>
      </c>
      <c r="M41" s="14">
        <f>SUM(I41/E41)</f>
        <v>0.9854769293198385</v>
      </c>
    </row>
    <row r="43" spans="2:12" ht="43.5" customHeight="1">
      <c r="B43" s="35" t="s">
        <v>70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ht="12.75">
      <c r="B44" s="28" t="s">
        <v>49</v>
      </c>
    </row>
    <row r="45" spans="2:12" ht="60.75" customHeight="1">
      <c r="B45" s="37" t="s">
        <v>71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38.25" customHeight="1">
      <c r="B46" s="39" t="s">
        <v>72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2:11" ht="35.25" customHeight="1">
      <c r="B47" s="40" t="s">
        <v>73</v>
      </c>
      <c r="C47" s="41"/>
      <c r="D47" s="41"/>
      <c r="E47" s="41"/>
      <c r="F47" s="41"/>
      <c r="G47" s="41"/>
      <c r="H47" s="41"/>
      <c r="I47" s="41"/>
      <c r="J47" s="41"/>
      <c r="K47" s="42"/>
    </row>
    <row r="48" spans="2:11" ht="45.75" customHeight="1">
      <c r="B48" s="39" t="s">
        <v>74</v>
      </c>
      <c r="C48" s="36"/>
      <c r="D48" s="36"/>
      <c r="E48" s="36"/>
      <c r="F48" s="36"/>
      <c r="G48" s="36"/>
      <c r="H48" s="36"/>
      <c r="I48" s="36"/>
      <c r="J48" s="36"/>
      <c r="K48" s="36"/>
    </row>
    <row r="49" spans="2:11" ht="32.25" customHeight="1">
      <c r="B49" s="36" t="s">
        <v>75</v>
      </c>
      <c r="C49" s="36"/>
      <c r="D49" s="36"/>
      <c r="E49" s="36"/>
      <c r="F49" s="36"/>
      <c r="G49" s="36"/>
      <c r="H49" s="36"/>
      <c r="I49" s="36"/>
      <c r="J49" s="36"/>
      <c r="K49" s="36"/>
    </row>
    <row r="50" spans="2:11" ht="32.25" customHeight="1">
      <c r="B50" s="36" t="s">
        <v>76</v>
      </c>
      <c r="C50" s="36"/>
      <c r="D50" s="36"/>
      <c r="E50" s="36"/>
      <c r="F50" s="36"/>
      <c r="G50" s="36"/>
      <c r="H50" s="36"/>
      <c r="I50" s="36"/>
      <c r="J50" s="36"/>
      <c r="K50" s="36"/>
    </row>
    <row r="52" spans="2:10" ht="263.25" customHeight="1">
      <c r="B52" s="35" t="s">
        <v>44</v>
      </c>
      <c r="C52" s="35"/>
      <c r="D52" s="35"/>
      <c r="E52" s="35"/>
      <c r="F52" s="35"/>
      <c r="G52" s="35"/>
      <c r="H52" s="35"/>
      <c r="I52" s="35"/>
      <c r="J52" s="35"/>
    </row>
    <row r="54" spans="2:11" ht="34.5" customHeight="1">
      <c r="B54" s="35" t="s">
        <v>77</v>
      </c>
      <c r="C54" s="35"/>
      <c r="D54" s="35"/>
      <c r="E54" s="35"/>
      <c r="F54" s="35"/>
      <c r="G54" s="35"/>
      <c r="H54" s="35"/>
      <c r="I54" s="35"/>
      <c r="J54" s="35"/>
      <c r="K54" s="35"/>
    </row>
    <row r="56" spans="2:11" ht="55.5" customHeight="1">
      <c r="B56" s="35" t="s">
        <v>78</v>
      </c>
      <c r="C56" s="35"/>
      <c r="D56" s="35"/>
      <c r="E56" s="35"/>
      <c r="F56" s="35"/>
      <c r="G56" s="35"/>
      <c r="H56" s="35"/>
      <c r="I56" s="35"/>
      <c r="J56" s="35"/>
      <c r="K56" s="35"/>
    </row>
  </sheetData>
  <sheetProtection/>
  <mergeCells count="48">
    <mergeCell ref="A39:B39"/>
    <mergeCell ref="A20:B20"/>
    <mergeCell ref="A36:B36"/>
    <mergeCell ref="A31:B31"/>
    <mergeCell ref="A25:B25"/>
    <mergeCell ref="A26:B26"/>
    <mergeCell ref="A27:B27"/>
    <mergeCell ref="A28:B28"/>
    <mergeCell ref="A29:B29"/>
    <mergeCell ref="A41:B41"/>
    <mergeCell ref="A34:B34"/>
    <mergeCell ref="A35:B35"/>
    <mergeCell ref="A40:B40"/>
    <mergeCell ref="A18:B18"/>
    <mergeCell ref="A19:B19"/>
    <mergeCell ref="A30:B30"/>
    <mergeCell ref="A38:B38"/>
    <mergeCell ref="A37:B37"/>
    <mergeCell ref="A24:B24"/>
    <mergeCell ref="A8:B8"/>
    <mergeCell ref="A9:B9"/>
    <mergeCell ref="A10:B10"/>
    <mergeCell ref="A11:B11"/>
    <mergeCell ref="A12:B12"/>
    <mergeCell ref="A17:B17"/>
    <mergeCell ref="A13:B13"/>
    <mergeCell ref="A21:B21"/>
    <mergeCell ref="A16:B16"/>
    <mergeCell ref="A3:K4"/>
    <mergeCell ref="I6:I7"/>
    <mergeCell ref="A33:B33"/>
    <mergeCell ref="A14:B14"/>
    <mergeCell ref="A32:B32"/>
    <mergeCell ref="A6:B7"/>
    <mergeCell ref="C6:C7"/>
    <mergeCell ref="D6:D7"/>
    <mergeCell ref="A15:B15"/>
    <mergeCell ref="E6:E7"/>
    <mergeCell ref="B56:K56"/>
    <mergeCell ref="B49:K49"/>
    <mergeCell ref="B50:K50"/>
    <mergeCell ref="B54:K54"/>
    <mergeCell ref="B43:L43"/>
    <mergeCell ref="B45:L45"/>
    <mergeCell ref="B46:L46"/>
    <mergeCell ref="B48:K48"/>
    <mergeCell ref="B47:K47"/>
    <mergeCell ref="B52:J52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2017-11-09T06:31:18Z</cp:lastPrinted>
  <dcterms:created xsi:type="dcterms:W3CDTF">2007-08-08T10:09:30Z</dcterms:created>
  <dcterms:modified xsi:type="dcterms:W3CDTF">2020-02-20T08:48:29Z</dcterms:modified>
  <cp:category/>
  <cp:version/>
  <cp:contentType/>
  <cp:contentStatus/>
</cp:coreProperties>
</file>